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6" i="1"/>
  <c r="D24" i="1" l="1"/>
  <c r="E124" i="1" l="1"/>
  <c r="D123" i="1"/>
  <c r="E123" i="1" s="1"/>
  <c r="C123" i="1"/>
  <c r="E91" i="1" l="1"/>
  <c r="F91" i="1"/>
  <c r="D88" i="1"/>
  <c r="C88" i="1"/>
  <c r="C46" i="1" l="1"/>
  <c r="D106" i="1" l="1"/>
  <c r="C106" i="1"/>
  <c r="D82" i="1"/>
  <c r="F110" i="1"/>
  <c r="E109" i="1"/>
  <c r="E110" i="1"/>
  <c r="D15" i="1"/>
  <c r="D9" i="1" s="1"/>
  <c r="D46" i="1" l="1"/>
  <c r="E29" i="1" l="1"/>
  <c r="F29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4" i="1"/>
  <c r="E95" i="1"/>
  <c r="E96" i="1"/>
  <c r="E97" i="1"/>
  <c r="E98" i="1"/>
  <c r="E101" i="1"/>
  <c r="E102" i="1"/>
  <c r="E105" i="1"/>
  <c r="E108" i="1"/>
  <c r="E111" i="1"/>
  <c r="E112" i="1"/>
  <c r="E115" i="1"/>
  <c r="E116" i="1"/>
  <c r="E117" i="1"/>
  <c r="E120" i="1"/>
  <c r="E122" i="1"/>
  <c r="D33" i="1" l="1"/>
  <c r="D58" i="1" l="1"/>
  <c r="F90" i="1"/>
  <c r="E88" i="1" l="1"/>
  <c r="F88" i="1"/>
  <c r="D126" i="1"/>
  <c r="F105" i="1"/>
  <c r="D103" i="1"/>
  <c r="C103" i="1"/>
  <c r="E46" i="1" l="1"/>
  <c r="E106" i="1"/>
  <c r="E103" i="1"/>
  <c r="F103" i="1"/>
  <c r="D68" i="1" l="1"/>
  <c r="C126" i="1"/>
  <c r="F31" i="1" l="1"/>
  <c r="C58" i="1"/>
  <c r="E58" i="1" l="1"/>
  <c r="D129" i="1"/>
  <c r="C129" i="1"/>
  <c r="D113" i="1" l="1"/>
  <c r="C113" i="1"/>
  <c r="F116" i="1"/>
  <c r="E113" i="1" l="1"/>
  <c r="D71" i="1"/>
  <c r="C71" i="1"/>
  <c r="F75" i="1"/>
  <c r="E71" i="1" l="1"/>
  <c r="K54" i="2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21" i="1" l="1"/>
  <c r="C38" i="1" l="1"/>
  <c r="E38" i="1" s="1"/>
  <c r="F46" i="1" l="1"/>
  <c r="F51" i="1"/>
  <c r="F63" i="1" l="1"/>
  <c r="E24" i="1"/>
  <c r="C23" i="1"/>
  <c r="C15" i="1" l="1"/>
  <c r="E15" i="1" s="1"/>
  <c r="D92" i="1" l="1"/>
  <c r="D57" i="1" s="1"/>
  <c r="C121" i="1" l="1"/>
  <c r="C99" i="1"/>
  <c r="D99" i="1"/>
  <c r="E121" i="1" l="1"/>
  <c r="E99" i="1"/>
  <c r="F117" i="1"/>
  <c r="C92" i="1"/>
  <c r="E92" i="1" s="1"/>
  <c r="F96" i="1"/>
  <c r="D23" i="1" l="1"/>
  <c r="E23" i="1" l="1"/>
  <c r="D8" i="1"/>
  <c r="F40" i="1"/>
  <c r="F50" i="1" l="1"/>
  <c r="F21" i="1" l="1"/>
  <c r="F22" i="1"/>
  <c r="F18" i="1"/>
  <c r="F17" i="1"/>
  <c r="F27" i="1"/>
  <c r="F28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F70" i="1"/>
  <c r="F73" i="1"/>
  <c r="F74" i="1"/>
  <c r="D76" i="1"/>
  <c r="F78" i="1"/>
  <c r="F79" i="1"/>
  <c r="F80" i="1"/>
  <c r="F81" i="1"/>
  <c r="C82" i="1"/>
  <c r="E82" i="1" s="1"/>
  <c r="F84" i="1"/>
  <c r="F85" i="1"/>
  <c r="F86" i="1"/>
  <c r="F87" i="1"/>
  <c r="F94" i="1"/>
  <c r="F95" i="1"/>
  <c r="F97" i="1"/>
  <c r="F98" i="1"/>
  <c r="F101" i="1"/>
  <c r="F102" i="1"/>
  <c r="F108" i="1"/>
  <c r="F111" i="1"/>
  <c r="F112" i="1"/>
  <c r="F115" i="1"/>
  <c r="C118" i="1"/>
  <c r="D118" i="1"/>
  <c r="F120" i="1"/>
  <c r="E68" i="1" l="1"/>
  <c r="C57" i="1"/>
  <c r="E76" i="1"/>
  <c r="E118" i="1"/>
  <c r="C9" i="1"/>
  <c r="E9" i="1" s="1"/>
  <c r="E19" i="1"/>
  <c r="D132" i="1"/>
  <c r="D135" i="1" s="1"/>
  <c r="F19" i="1"/>
  <c r="F15" i="1"/>
  <c r="F38" i="1"/>
  <c r="F68" i="1"/>
  <c r="F24" i="1"/>
  <c r="F92" i="1"/>
  <c r="F82" i="1"/>
  <c r="F113" i="1"/>
  <c r="F99" i="1"/>
  <c r="F71" i="1"/>
  <c r="F58" i="1"/>
  <c r="F33" i="1"/>
  <c r="F118" i="1"/>
  <c r="F106" i="1"/>
  <c r="F76" i="1"/>
  <c r="D125" i="1" l="1"/>
  <c r="F57" i="1"/>
  <c r="C8" i="1"/>
  <c r="F8" i="1" s="1"/>
  <c r="E57" i="1"/>
  <c r="C7" i="1"/>
  <c r="E7" i="1" s="1"/>
  <c r="C132" i="1"/>
  <c r="C135" i="1" s="1"/>
  <c r="F9" i="1"/>
  <c r="F23" i="1"/>
  <c r="E8" i="1" l="1"/>
  <c r="F7" i="1"/>
  <c r="C125" i="1"/>
</calcChain>
</file>

<file path=xl/sharedStrings.xml><?xml version="1.0" encoding="utf-8"?>
<sst xmlns="http://schemas.openxmlformats.org/spreadsheetml/2006/main" count="374" uniqueCount="237">
  <si>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</si>
  <si>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</si>
  <si>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</si>
  <si>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</si>
  <si>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</si>
  <si>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</si>
  <si>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</si>
  <si>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</si>
  <si>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</si>
  <si>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</si>
  <si>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</si>
  <si>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</si>
  <si>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</si>
  <si>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</si>
  <si>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</si>
  <si>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</si>
  <si>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</si>
  <si>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</si>
  <si>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</si>
  <si>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</si>
  <si>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</si>
  <si>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</si>
  <si>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</si>
  <si>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</si>
  <si>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</si>
  <si>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</si>
  <si>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</si>
  <si>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</si>
  <si>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</si>
  <si>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</si>
  <si>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</si>
  <si>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</si>
  <si>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</si>
  <si>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</si>
  <si>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</si>
  <si>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</si>
  <si>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</si>
  <si>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</si>
  <si>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</si>
  <si>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</si>
  <si>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</si>
  <si>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</si>
  <si>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</si>
  <si>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</si>
  <si>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</si>
  <si>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</si>
  <si>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</si>
  <si>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</si>
  <si>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</si>
  <si>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</si>
  <si>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</si>
  <si>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</si>
  <si>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</si>
  <si>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</si>
  <si>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</si>
  <si>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</si>
  <si>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</si>
  <si>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</si>
  <si>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</si>
  <si>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</si>
  <si>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</si>
  <si>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</si>
  <si>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</si>
  <si>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</si>
  <si>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</si>
  <si>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</si>
  <si>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</si>
  <si>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</si>
  <si>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</si>
  <si>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</si>
  <si>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</si>
  <si>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</si>
  <si>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</si>
  <si>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</si>
  <si>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</si>
  <si>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</si>
  <si>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</si>
  <si>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</si>
  <si>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</si>
  <si>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</si>
  <si>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</si>
  <si>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</si>
  <si>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</si>
  <si>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</si>
  <si>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</si>
  <si>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</si>
  <si>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</si>
  <si>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</si>
  <si>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</si>
  <si>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</si>
  <si>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</si>
  <si>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</si>
  <si>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</si>
  <si>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</si>
  <si>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</si>
  <si>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</si>
  <si>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</si>
  <si>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</si>
  <si>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</si>
  <si>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</si>
  <si>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</si>
  <si>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</si>
  <si>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</si>
  <si>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</si>
  <si>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</si>
  <si>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</si>
  <si>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</si>
  <si>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</si>
  <si>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</si>
  <si>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</si>
  <si>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</si>
  <si>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</si>
  <si>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</si>
  <si>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</si>
  <si>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</si>
  <si>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</si>
  <si>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</si>
  <si>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</si>
  <si>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</si>
  <si>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</si>
  <si>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</si>
  <si>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</si>
  <si>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</si>
  <si>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</si>
  <si>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</si>
  <si>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</si>
  <si>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</si>
  <si>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</si>
  <si>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</si>
  <si>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</si>
  <si>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</si>
  <si>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</si>
  <si>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</si>
  <si>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</si>
  <si>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</si>
  <si>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</si>
  <si>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</si>
  <si>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</si>
  <si>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</si>
  <si>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</si>
  <si>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</si>
  <si>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</si>
  <si>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</si>
  <si>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</si>
  <si>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</si>
  <si>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</si>
  <si>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</si>
  <si>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</si>
  <si>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</si>
  <si>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</si>
  <si>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</si>
  <si>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</si>
  <si>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</si>
  <si>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</si>
  <si>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</si>
  <si>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</si>
  <si>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</si>
  <si>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</si>
  <si>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</si>
  <si>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</si>
  <si>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</si>
  <si>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</si>
  <si>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</si>
  <si>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</si>
  <si>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</si>
  <si>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</si>
  <si>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</si>
  <si>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</si>
  <si>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</si>
  <si>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</si>
  <si>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</si>
  <si>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</si>
  <si>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</si>
  <si>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</si>
  <si>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</si>
  <si>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</si>
  <si>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</si>
  <si>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</si>
  <si>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</si>
  <si>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</si>
  <si>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</si>
  <si>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</si>
  <si>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</si>
  <si>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</si>
  <si>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</si>
  <si>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</si>
  <si>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</si>
  <si>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</si>
  <si>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</si>
  <si>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</si>
  <si>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</si>
  <si>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</si>
  <si>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</si>
  <si>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</si>
  <si>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</si>
  <si>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</si>
  <si>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</si>
  <si>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</si>
  <si>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</si>
  <si>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</si>
  <si>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</si>
  <si>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</si>
  <si>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</si>
  <si>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</si>
  <si>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</si>
  <si>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</si>
  <si>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</si>
  <si>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</si>
  <si>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</si>
  <si>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</si>
  <si>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</si>
  <si>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</si>
  <si>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</si>
  <si>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</si>
  <si>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</si>
  <si>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</si>
  <si>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</si>
  <si>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</si>
  <si>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</si>
  <si>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</si>
  <si>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</si>
  <si>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</si>
  <si>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</si>
  <si>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11105075</t>
  </si>
  <si>
    <t>Исполнитель: Малинина Светлана Сергеевна  8 (39160) 21-1-61</t>
  </si>
  <si>
    <t>1002</t>
  </si>
  <si>
    <t>Социальное обслуживание населения</t>
  </si>
  <si>
    <t>Другие вопросы в области охраны окружающей среды</t>
  </si>
  <si>
    <t>0605</t>
  </si>
  <si>
    <t>Доходы от сдачи в аренду имущества составляющего государственную казну (за исключением земельных участков)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</si>
  <si>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</si>
  <si>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 1403</t>
  </si>
  <si>
    <t>14</t>
  </si>
  <si>
    <t>1403</t>
  </si>
  <si>
    <t>Сведения об исполнении бюджета Северо-Енисейского района  
на 01.01.2022 года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</si>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</sst>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18" fillId="0" borderId="0" xfId="0" applyFont="1"/>
    <xf numFmtId="0" fontId="6" fillId="3" borderId="2" xfId="0" applyFont="1" applyFill="1" applyBorder="1" applyAlignment="1">
      <alignment horizontal="left" vertical="center" wrapText="1"/>
    </xf>
    <xf numFmtId="0" fontId="19" fillId="0" borderId="0" xfId="0" applyFont="1"/>
    <xf numFmtId="0" fontId="17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tabSelected="1" topLeftCell="A112" zoomScaleNormal="100" workbookViewId="0">
      <selection activeCell="E137" sqref="E137:F137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7" max="7" width="10.42578125" bestFit="1" customWidth="1"/>
    <col min="8" max="8" width="10.28515625" bestFit="1" customWidth="1"/>
    <col min="13" max="13" width="21.5703125" customWidth="1"/>
    <col min="14" max="14" width="14.42578125" customWidth="1"/>
  </cols>
  <sheetData>
    <row r="1" spans="1:14" ht="33.75" customHeight="1" x14ac:dyDescent="0.25">
      <c r="C1" s="72"/>
      <c r="D1" s="72"/>
      <c r="E1" s="72"/>
      <c r="F1" s="72"/>
    </row>
    <row r="2" spans="1:14" ht="25.9" customHeight="1" x14ac:dyDescent="0.25">
      <c r="A2" s="73" t="s">
        <v>234</v>
      </c>
      <c r="B2" s="74"/>
      <c r="C2" s="74"/>
      <c r="D2" s="74"/>
      <c r="E2" s="74"/>
      <c r="F2" s="74"/>
    </row>
    <row r="3" spans="1:14" ht="25.15" customHeight="1" x14ac:dyDescent="0.25">
      <c r="A3" s="74"/>
      <c r="B3" s="74"/>
      <c r="C3" s="74"/>
      <c r="D3" s="74"/>
      <c r="E3" s="74"/>
      <c r="F3" s="74"/>
    </row>
    <row r="4" spans="1:14" ht="20.25" x14ac:dyDescent="0.3">
      <c r="B4" s="2"/>
      <c r="C4" s="3"/>
      <c r="D4" s="3"/>
      <c r="E4" s="78" t="s">
        <v>35</v>
      </c>
      <c r="F4" s="78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3413425</v>
      </c>
      <c r="D7" s="22">
        <f>D9+D23+D46</f>
        <v>3301813.8000000003</v>
      </c>
      <c r="E7" s="22">
        <f>D7-C7</f>
        <v>-111611.19999999972</v>
      </c>
      <c r="F7" s="22">
        <f>D7*100/C7</f>
        <v>96.730228436248055</v>
      </c>
      <c r="G7" s="4"/>
    </row>
    <row r="8" spans="1:14" x14ac:dyDescent="0.25">
      <c r="A8" s="27" t="s">
        <v>162</v>
      </c>
      <c r="B8" s="10" t="s">
        <v>133</v>
      </c>
      <c r="C8" s="22">
        <f>C9+C23</f>
        <v>2888653.8</v>
      </c>
      <c r="D8" s="22">
        <f>D9+D23</f>
        <v>2790416.2</v>
      </c>
      <c r="E8" s="22">
        <f t="shared" ref="E8:E71" si="0">D8-C8</f>
        <v>-98237.599999999627</v>
      </c>
      <c r="F8" s="22">
        <f>D8*100/C8</f>
        <v>96.599190944930825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2737879.5999999996</v>
      </c>
      <c r="D9" s="22">
        <f>D10+D11+D12+D13+D14+D15+D19</f>
        <v>2640559.5</v>
      </c>
      <c r="E9" s="22">
        <f t="shared" si="0"/>
        <v>-97320.099999999627</v>
      </c>
      <c r="F9" s="22">
        <f t="shared" ref="F9:F23" si="1">D9*100/C9</f>
        <v>96.445420755536517</v>
      </c>
      <c r="H9" s="4"/>
    </row>
    <row r="10" spans="1:14" x14ac:dyDescent="0.25">
      <c r="A10" s="27" t="s">
        <v>160</v>
      </c>
      <c r="B10" s="16" t="s">
        <v>28</v>
      </c>
      <c r="C10" s="24">
        <v>2013707</v>
      </c>
      <c r="D10" s="22">
        <v>1917018</v>
      </c>
      <c r="E10" s="22">
        <f t="shared" si="0"/>
        <v>-96689</v>
      </c>
      <c r="F10" s="22">
        <f t="shared" si="1"/>
        <v>95.198457372398266</v>
      </c>
    </row>
    <row r="11" spans="1:14" x14ac:dyDescent="0.25">
      <c r="A11" s="27" t="s">
        <v>161</v>
      </c>
      <c r="B11" s="16" t="s">
        <v>27</v>
      </c>
      <c r="C11" s="22">
        <v>700500</v>
      </c>
      <c r="D11" s="22">
        <v>700502.9</v>
      </c>
      <c r="E11" s="22">
        <f t="shared" si="0"/>
        <v>2.9000000000232831</v>
      </c>
      <c r="F11" s="22">
        <f t="shared" si="1"/>
        <v>100.00041399000713</v>
      </c>
    </row>
    <row r="12" spans="1:14" ht="25.5" x14ac:dyDescent="0.25">
      <c r="A12" s="27" t="s">
        <v>164</v>
      </c>
      <c r="B12" s="16" t="s">
        <v>26</v>
      </c>
      <c r="C12" s="22">
        <v>1515.8</v>
      </c>
      <c r="D12" s="22">
        <v>1562.1</v>
      </c>
      <c r="E12" s="22">
        <f t="shared" si="0"/>
        <v>46.299999999999955</v>
      </c>
      <c r="F12" s="22">
        <f t="shared" si="1"/>
        <v>103.05449267713419</v>
      </c>
    </row>
    <row r="13" spans="1:14" x14ac:dyDescent="0.25">
      <c r="A13" s="27" t="s">
        <v>165</v>
      </c>
      <c r="B13" s="16" t="s">
        <v>166</v>
      </c>
      <c r="C13" s="24">
        <v>16355.8</v>
      </c>
      <c r="D13" s="22">
        <v>15740.5</v>
      </c>
      <c r="E13" s="22">
        <f t="shared" si="0"/>
        <v>-615.29999999999927</v>
      </c>
      <c r="F13" s="22">
        <f t="shared" si="1"/>
        <v>96.238031768546946</v>
      </c>
    </row>
    <row r="14" spans="1:14" x14ac:dyDescent="0.25">
      <c r="A14" s="27" t="s">
        <v>167</v>
      </c>
      <c r="B14" s="16" t="s">
        <v>25</v>
      </c>
      <c r="C14" s="22">
        <v>1043</v>
      </c>
      <c r="D14" s="22">
        <v>932.1</v>
      </c>
      <c r="E14" s="22">
        <f t="shared" si="0"/>
        <v>-110.89999999999998</v>
      </c>
      <c r="F14" s="22">
        <f t="shared" si="1"/>
        <v>89.367209971236818</v>
      </c>
    </row>
    <row r="15" spans="1:14" x14ac:dyDescent="0.25">
      <c r="A15" s="27" t="s">
        <v>168</v>
      </c>
      <c r="B15" s="16" t="s">
        <v>111</v>
      </c>
      <c r="C15" s="22">
        <f>C17+C18</f>
        <v>2858.2</v>
      </c>
      <c r="D15" s="22">
        <f>D17+D18</f>
        <v>2887.3</v>
      </c>
      <c r="E15" s="22">
        <f t="shared" si="0"/>
        <v>29.100000000000364</v>
      </c>
      <c r="F15" s="22">
        <f t="shared" si="1"/>
        <v>101.01812329438108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2494.1999999999998</v>
      </c>
      <c r="D17" s="32">
        <v>2528.9</v>
      </c>
      <c r="E17" s="14">
        <f t="shared" si="0"/>
        <v>34.700000000000273</v>
      </c>
      <c r="F17" s="32">
        <f t="shared" si="1"/>
        <v>101.3912276481437</v>
      </c>
    </row>
    <row r="18" spans="1:14" ht="48" x14ac:dyDescent="0.25">
      <c r="A18" s="27" t="s">
        <v>170</v>
      </c>
      <c r="B18" s="34" t="s">
        <v>110</v>
      </c>
      <c r="C18" s="32">
        <v>364</v>
      </c>
      <c r="D18" s="32">
        <v>358.4</v>
      </c>
      <c r="E18" s="14">
        <f t="shared" si="0"/>
        <v>-5.6000000000000227</v>
      </c>
      <c r="F18" s="32">
        <f t="shared" si="1"/>
        <v>98.461538461538467</v>
      </c>
    </row>
    <row r="19" spans="1:14" x14ac:dyDescent="0.25">
      <c r="A19" s="27" t="s">
        <v>171</v>
      </c>
      <c r="B19" s="16" t="s">
        <v>112</v>
      </c>
      <c r="C19" s="24">
        <v>1899.8</v>
      </c>
      <c r="D19" s="24">
        <v>1916.6</v>
      </c>
      <c r="E19" s="22">
        <f t="shared" si="0"/>
        <v>16.799999999999955</v>
      </c>
      <c r="F19" s="22">
        <f>D19*100/C19</f>
        <v>100.88430361090641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1261</v>
      </c>
      <c r="E21" s="14">
        <f t="shared" si="0"/>
        <v>-69</v>
      </c>
      <c r="F21" s="32">
        <f t="shared" ref="F21:F22" si="2">D21*100/C21</f>
        <v>94.812030075187977</v>
      </c>
    </row>
    <row r="22" spans="1:14" ht="60" x14ac:dyDescent="0.25">
      <c r="A22" s="27" t="s">
        <v>173</v>
      </c>
      <c r="B22" s="33" t="s">
        <v>114</v>
      </c>
      <c r="C22" s="41">
        <v>254</v>
      </c>
      <c r="D22" s="32">
        <v>246.4</v>
      </c>
      <c r="E22" s="14">
        <f t="shared" si="0"/>
        <v>-7.5999999999999943</v>
      </c>
      <c r="F22" s="32">
        <f t="shared" si="2"/>
        <v>97.00787401574803</v>
      </c>
    </row>
    <row r="23" spans="1:14" ht="18.75" customHeight="1" x14ac:dyDescent="0.25">
      <c r="A23" s="26"/>
      <c r="B23" s="16" t="s">
        <v>24</v>
      </c>
      <c r="C23" s="22">
        <f>C24+C32+C33+C38+C43+C44+C45</f>
        <v>150774.19999999998</v>
      </c>
      <c r="D23" s="22">
        <f>D32+D33+D38+D43+D44+D45+D24</f>
        <v>149856.70000000001</v>
      </c>
      <c r="E23" s="22">
        <f t="shared" si="0"/>
        <v>-917.4999999999709</v>
      </c>
      <c r="F23" s="22">
        <f t="shared" si="1"/>
        <v>99.391474138148325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92927.9</v>
      </c>
      <c r="D24" s="24">
        <f>D26+D27+D28+D30+D31+D29</f>
        <v>92290.200000000012</v>
      </c>
      <c r="E24" s="22">
        <f t="shared" si="0"/>
        <v>-637.69999999998254</v>
      </c>
      <c r="F24" s="22">
        <f>D24*100/C24</f>
        <v>99.313769061821077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33834.699999999997</v>
      </c>
      <c r="D26" s="32">
        <v>34251.300000000003</v>
      </c>
      <c r="E26" s="14">
        <f t="shared" si="0"/>
        <v>416.60000000000582</v>
      </c>
      <c r="F26" s="32">
        <f>D26*100/C26</f>
        <v>101.23128031281497</v>
      </c>
      <c r="N26" s="43"/>
    </row>
    <row r="27" spans="1:14" ht="48" x14ac:dyDescent="0.25">
      <c r="A27" s="26" t="s">
        <v>179</v>
      </c>
      <c r="B27" s="33" t="s">
        <v>107</v>
      </c>
      <c r="C27" s="41">
        <v>35700.6</v>
      </c>
      <c r="D27" s="32">
        <v>34464.400000000001</v>
      </c>
      <c r="E27" s="14">
        <f t="shared" si="0"/>
        <v>-1236.1999999999971</v>
      </c>
      <c r="F27" s="32">
        <f t="shared" ref="F27:F29" si="3">D27*100/C27</f>
        <v>96.5373130983793</v>
      </c>
    </row>
    <row r="28" spans="1:14" ht="36" x14ac:dyDescent="0.25">
      <c r="A28" s="26" t="s">
        <v>180</v>
      </c>
      <c r="B28" s="34" t="s">
        <v>115</v>
      </c>
      <c r="C28" s="41">
        <v>1602.3</v>
      </c>
      <c r="D28" s="32">
        <v>1615.3</v>
      </c>
      <c r="E28" s="14">
        <f t="shared" si="0"/>
        <v>13</v>
      </c>
      <c r="F28" s="32">
        <f t="shared" si="3"/>
        <v>100.81133370779504</v>
      </c>
    </row>
    <row r="29" spans="1:14" ht="29.25" customHeight="1" x14ac:dyDescent="0.25">
      <c r="A29" s="26" t="s">
        <v>223</v>
      </c>
      <c r="B29" s="34" t="s">
        <v>229</v>
      </c>
      <c r="C29" s="41">
        <v>774.4</v>
      </c>
      <c r="D29" s="32">
        <v>789</v>
      </c>
      <c r="E29" s="14">
        <f t="shared" si="0"/>
        <v>14.600000000000023</v>
      </c>
      <c r="F29" s="32">
        <f t="shared" si="3"/>
        <v>101.8853305785124</v>
      </c>
    </row>
    <row r="30" spans="1:14" ht="36" x14ac:dyDescent="0.25">
      <c r="A30" s="29" t="s">
        <v>181</v>
      </c>
      <c r="B30" s="30" t="s">
        <v>116</v>
      </c>
      <c r="C30" s="41">
        <v>0</v>
      </c>
      <c r="D30" s="32">
        <v>0</v>
      </c>
      <c r="E30" s="14">
        <f t="shared" si="0"/>
        <v>0</v>
      </c>
      <c r="F30" s="32">
        <v>0</v>
      </c>
    </row>
    <row r="31" spans="1:14" ht="24" x14ac:dyDescent="0.25">
      <c r="A31" s="29" t="s">
        <v>182</v>
      </c>
      <c r="B31" s="30" t="s">
        <v>146</v>
      </c>
      <c r="C31" s="41">
        <v>21015.9</v>
      </c>
      <c r="D31" s="32">
        <v>21170.2</v>
      </c>
      <c r="E31" s="14">
        <f t="shared" si="0"/>
        <v>154.29999999999927</v>
      </c>
      <c r="F31" s="32">
        <f>D31*100/C31</f>
        <v>100.73420600592884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11167</v>
      </c>
      <c r="D32" s="22">
        <v>10540.8</v>
      </c>
      <c r="E32" s="22">
        <f t="shared" si="0"/>
        <v>-626.20000000000073</v>
      </c>
      <c r="F32" s="22">
        <f>D32*100/C32</f>
        <v>94.392406196829938</v>
      </c>
    </row>
    <row r="33" spans="1:6" ht="25.5" x14ac:dyDescent="0.25">
      <c r="A33" s="27" t="s">
        <v>176</v>
      </c>
      <c r="B33" s="16" t="s">
        <v>36</v>
      </c>
      <c r="C33" s="24">
        <f>C35+C36+C37</f>
        <v>11263.9</v>
      </c>
      <c r="D33" s="24">
        <f>D35+D36+D37</f>
        <v>11373.1</v>
      </c>
      <c r="E33" s="22">
        <f t="shared" si="0"/>
        <v>109.20000000000073</v>
      </c>
      <c r="F33" s="22">
        <f>D33*100/C33</f>
        <v>100.96946883406281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6901.4</v>
      </c>
      <c r="D35" s="32">
        <v>7010.6</v>
      </c>
      <c r="E35" s="14">
        <f t="shared" si="0"/>
        <v>109.20000000000073</v>
      </c>
      <c r="F35" s="32">
        <f>D35*100/C35</f>
        <v>101.5822876517808</v>
      </c>
    </row>
    <row r="36" spans="1:6" ht="24" x14ac:dyDescent="0.25">
      <c r="A36" s="29" t="s">
        <v>191</v>
      </c>
      <c r="B36" s="34" t="s">
        <v>192</v>
      </c>
      <c r="C36" s="41">
        <v>67.099999999999994</v>
      </c>
      <c r="D36" s="32">
        <v>67.099999999999994</v>
      </c>
      <c r="E36" s="14">
        <f t="shared" si="0"/>
        <v>0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4295.3999999999996</v>
      </c>
      <c r="D37" s="32">
        <v>4295.3999999999996</v>
      </c>
      <c r="E37" s="14">
        <f t="shared" si="0"/>
        <v>0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31341.200000000001</v>
      </c>
      <c r="D38" s="22">
        <f>D42+D40+D41</f>
        <v>31697.199999999997</v>
      </c>
      <c r="E38" s="22">
        <f t="shared" si="0"/>
        <v>355.99999999999636</v>
      </c>
      <c r="F38" s="22">
        <f>D38*100/C38</f>
        <v>101.13588503311932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28655</v>
      </c>
      <c r="D40" s="14">
        <v>28620.6</v>
      </c>
      <c r="E40" s="14">
        <f t="shared" si="0"/>
        <v>-34.400000000001455</v>
      </c>
      <c r="F40" s="14">
        <f>D40/C40*100</f>
        <v>99.879951142907004</v>
      </c>
    </row>
    <row r="41" spans="1:6" ht="63.75" x14ac:dyDescent="0.25">
      <c r="A41" s="26" t="s">
        <v>209</v>
      </c>
      <c r="B41" s="64" t="s">
        <v>210</v>
      </c>
      <c r="C41" s="14">
        <v>61.2</v>
      </c>
      <c r="D41" s="14">
        <v>26.1</v>
      </c>
      <c r="E41" s="14">
        <f t="shared" si="0"/>
        <v>-35.1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2625</v>
      </c>
      <c r="D42" s="14">
        <v>3050.5</v>
      </c>
      <c r="E42" s="14">
        <f t="shared" si="0"/>
        <v>425.5</v>
      </c>
      <c r="F42" s="14">
        <f>D42*100/C42</f>
        <v>116.20952380952382</v>
      </c>
    </row>
    <row r="43" spans="1:6" x14ac:dyDescent="0.25">
      <c r="A43" s="27" t="s">
        <v>177</v>
      </c>
      <c r="B43" s="36" t="s">
        <v>20</v>
      </c>
      <c r="C43" s="22">
        <v>46.5</v>
      </c>
      <c r="D43" s="22">
        <v>47.1</v>
      </c>
      <c r="E43" s="22">
        <f t="shared" si="0"/>
        <v>0.60000000000000142</v>
      </c>
      <c r="F43" s="22">
        <f>D43*100/C43</f>
        <v>101.29032258064517</v>
      </c>
    </row>
    <row r="44" spans="1:6" x14ac:dyDescent="0.25">
      <c r="A44" s="27" t="s">
        <v>183</v>
      </c>
      <c r="B44" s="16" t="s">
        <v>19</v>
      </c>
      <c r="C44" s="22">
        <v>3969.3</v>
      </c>
      <c r="D44" s="22">
        <v>3849.9</v>
      </c>
      <c r="E44" s="22">
        <f t="shared" si="0"/>
        <v>-119.40000000000009</v>
      </c>
      <c r="F44" s="22">
        <f>D44*100/C44</f>
        <v>96.991912931751187</v>
      </c>
    </row>
    <row r="45" spans="1:6" x14ac:dyDescent="0.25">
      <c r="A45" s="27" t="s">
        <v>184</v>
      </c>
      <c r="B45" s="16" t="s">
        <v>18</v>
      </c>
      <c r="C45" s="24">
        <v>58.4</v>
      </c>
      <c r="D45" s="22">
        <v>58.4</v>
      </c>
      <c r="E45" s="22">
        <f t="shared" si="0"/>
        <v>0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524771.19999999995</v>
      </c>
      <c r="D46" s="22">
        <f>D49+D50+D51+D56+D54+D52+D53+D48+D55</f>
        <v>511397.6</v>
      </c>
      <c r="E46" s="22">
        <f t="shared" si="0"/>
        <v>-13373.599999999977</v>
      </c>
      <c r="F46" s="22">
        <f t="shared" ref="F46" si="4">D46*100/C46</f>
        <v>97.451536974590084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100635.3</v>
      </c>
      <c r="D49" s="14">
        <v>93677.1</v>
      </c>
      <c r="E49" s="14">
        <f t="shared" si="0"/>
        <v>-6958.1999999999971</v>
      </c>
      <c r="F49" s="14">
        <f>D49*100/C49</f>
        <v>93.085726380305914</v>
      </c>
      <c r="N49" s="43"/>
    </row>
    <row r="50" spans="1:14" x14ac:dyDescent="0.25">
      <c r="A50" s="26" t="s">
        <v>130</v>
      </c>
      <c r="B50" s="17" t="s">
        <v>121</v>
      </c>
      <c r="C50" s="14">
        <v>385213.9</v>
      </c>
      <c r="D50" s="14">
        <v>379634.4</v>
      </c>
      <c r="E50" s="14">
        <f t="shared" si="0"/>
        <v>-5579.5</v>
      </c>
      <c r="F50" s="14">
        <f t="shared" ref="F50:F51" si="5">D50*100/C50</f>
        <v>98.551583938170452</v>
      </c>
    </row>
    <row r="51" spans="1:14" x14ac:dyDescent="0.25">
      <c r="A51" s="26" t="s">
        <v>149</v>
      </c>
      <c r="B51" s="17" t="s">
        <v>150</v>
      </c>
      <c r="C51" s="14">
        <v>15874.2</v>
      </c>
      <c r="D51" s="14">
        <v>15038.3</v>
      </c>
      <c r="E51" s="14">
        <f t="shared" si="0"/>
        <v>-835.90000000000146</v>
      </c>
      <c r="F51" s="14">
        <f t="shared" si="5"/>
        <v>94.734222826977103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4948.5</v>
      </c>
      <c r="D53" s="14">
        <v>4948.5</v>
      </c>
      <c r="E53" s="14">
        <f t="shared" si="0"/>
        <v>0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99.3</v>
      </c>
      <c r="D54" s="14">
        <v>99.3</v>
      </c>
      <c r="E54" s="14">
        <f t="shared" si="0"/>
        <v>0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18000</v>
      </c>
      <c r="D55" s="14">
        <v>18000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0</v>
      </c>
      <c r="D56" s="14">
        <v>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C58+C71+C76+C82+C92+C68+C99+C106+C113+C118+C122+C103+C88+C123</f>
        <v>3492933.4</v>
      </c>
      <c r="D57" s="22">
        <f>D58+D71+D76+D82+D92+D68+D99+D106+D113+D118+D122+D103+D88+D123</f>
        <v>2908379.9</v>
      </c>
      <c r="E57" s="22">
        <f t="shared" si="0"/>
        <v>-584553.5</v>
      </c>
      <c r="F57" s="22">
        <f>D57*100/C57</f>
        <v>83.264682344072185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339471.00000000006</v>
      </c>
      <c r="D58" s="22">
        <f>SUM(D60:D67)</f>
        <v>327373.39999999997</v>
      </c>
      <c r="E58" s="22">
        <f t="shared" si="0"/>
        <v>-12097.600000000093</v>
      </c>
      <c r="F58" s="22">
        <f t="shared" ref="F58:F96" si="6">D58*100/C58</f>
        <v>96.436337713678014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7785.1</v>
      </c>
      <c r="D60" s="14">
        <v>7671.7</v>
      </c>
      <c r="E60" s="14">
        <f t="shared" si="0"/>
        <v>-113.40000000000055</v>
      </c>
      <c r="F60" s="14">
        <f t="shared" si="6"/>
        <v>98.543371311864973</v>
      </c>
    </row>
    <row r="61" spans="1:14" ht="38.25" x14ac:dyDescent="0.25">
      <c r="A61" s="26" t="s">
        <v>41</v>
      </c>
      <c r="B61" s="13" t="s">
        <v>49</v>
      </c>
      <c r="C61" s="14">
        <v>4282.6000000000004</v>
      </c>
      <c r="D61" s="14">
        <v>4282.6000000000004</v>
      </c>
      <c r="E61" s="14">
        <f t="shared" si="0"/>
        <v>0</v>
      </c>
      <c r="F61" s="14">
        <f t="shared" si="6"/>
        <v>100</v>
      </c>
      <c r="M61" s="44"/>
    </row>
    <row r="62" spans="1:14" ht="38.25" x14ac:dyDescent="0.25">
      <c r="A62" s="26" t="s">
        <v>42</v>
      </c>
      <c r="B62" s="13" t="s">
        <v>50</v>
      </c>
      <c r="C62" s="14">
        <v>276379.90000000002</v>
      </c>
      <c r="D62" s="14">
        <v>269949.59999999998</v>
      </c>
      <c r="E62" s="14">
        <f t="shared" si="0"/>
        <v>-6430.3000000000466</v>
      </c>
      <c r="F62" s="14">
        <f t="shared" si="6"/>
        <v>97.673383628838394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8.4</v>
      </c>
      <c r="E63" s="14">
        <f t="shared" si="0"/>
        <v>0</v>
      </c>
      <c r="F63" s="14">
        <f t="shared" si="6"/>
        <v>100</v>
      </c>
    </row>
    <row r="64" spans="1:14" x14ac:dyDescent="0.25">
      <c r="A64" s="26" t="s">
        <v>43</v>
      </c>
      <c r="B64" s="13" t="s">
        <v>51</v>
      </c>
      <c r="C64" s="14">
        <v>42521.7</v>
      </c>
      <c r="D64" s="14">
        <v>42491.1</v>
      </c>
      <c r="E64" s="14">
        <f t="shared" si="0"/>
        <v>-30.599999999998545</v>
      </c>
      <c r="F64" s="14">
        <f t="shared" si="6"/>
        <v>99.928036743592102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5000</v>
      </c>
      <c r="D66" s="14">
        <v>0</v>
      </c>
      <c r="E66" s="14">
        <f t="shared" si="0"/>
        <v>-5000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3493.3</v>
      </c>
      <c r="D67" s="14">
        <v>2970</v>
      </c>
      <c r="E67" s="14">
        <f t="shared" si="0"/>
        <v>-523.30000000000018</v>
      </c>
      <c r="F67" s="14">
        <f t="shared" si="6"/>
        <v>85.019895228007897</v>
      </c>
    </row>
    <row r="68" spans="1:6" x14ac:dyDescent="0.25">
      <c r="A68" s="27" t="s">
        <v>46</v>
      </c>
      <c r="B68" s="16" t="s">
        <v>14</v>
      </c>
      <c r="C68" s="24">
        <f>C70</f>
        <v>578.29999999999995</v>
      </c>
      <c r="D68" s="22">
        <f>D70</f>
        <v>529.9</v>
      </c>
      <c r="E68" s="22">
        <f t="shared" si="0"/>
        <v>-48.399999999999977</v>
      </c>
      <c r="F68" s="22">
        <f t="shared" si="6"/>
        <v>91.63064153553519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578.29999999999995</v>
      </c>
      <c r="D70" s="14">
        <v>529.9</v>
      </c>
      <c r="E70" s="14">
        <f t="shared" si="0"/>
        <v>-48.399999999999977</v>
      </c>
      <c r="F70" s="14">
        <f t="shared" si="6"/>
        <v>91.63064153553519</v>
      </c>
    </row>
    <row r="71" spans="1:6" x14ac:dyDescent="0.25">
      <c r="A71" s="27" t="s">
        <v>55</v>
      </c>
      <c r="B71" s="16" t="s">
        <v>13</v>
      </c>
      <c r="C71" s="24">
        <f>C73+C74+C75</f>
        <v>57040.5</v>
      </c>
      <c r="D71" s="24">
        <f>D73+D74+D75</f>
        <v>56721.5</v>
      </c>
      <c r="E71" s="22">
        <f t="shared" si="0"/>
        <v>-319</v>
      </c>
      <c r="F71" s="22">
        <f t="shared" si="6"/>
        <v>99.440748240285416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54226.400000000001</v>
      </c>
      <c r="D73" s="14">
        <v>53907.4</v>
      </c>
      <c r="E73" s="14">
        <f t="shared" ref="E73:E124" si="7">D73-C73</f>
        <v>-319</v>
      </c>
      <c r="F73" s="14">
        <f t="shared" si="6"/>
        <v>99.411725653925018</v>
      </c>
    </row>
    <row r="74" spans="1:6" x14ac:dyDescent="0.25">
      <c r="A74" s="26" t="s">
        <v>57</v>
      </c>
      <c r="B74" s="13" t="s">
        <v>59</v>
      </c>
      <c r="C74" s="14">
        <v>2318.1</v>
      </c>
      <c r="D74" s="14">
        <v>2318.1</v>
      </c>
      <c r="E74" s="14">
        <f t="shared" si="7"/>
        <v>0</v>
      </c>
      <c r="F74" s="14">
        <f t="shared" si="6"/>
        <v>100</v>
      </c>
    </row>
    <row r="75" spans="1:6" ht="33.75" customHeight="1" x14ac:dyDescent="0.25">
      <c r="A75" s="26" t="s">
        <v>196</v>
      </c>
      <c r="B75" s="13" t="s">
        <v>197</v>
      </c>
      <c r="C75" s="14">
        <v>496</v>
      </c>
      <c r="D75" s="14">
        <v>496</v>
      </c>
      <c r="E75" s="14">
        <f t="shared" si="7"/>
        <v>0</v>
      </c>
      <c r="F75" s="14">
        <f t="shared" si="6"/>
        <v>100</v>
      </c>
    </row>
    <row r="76" spans="1:6" x14ac:dyDescent="0.25">
      <c r="A76" s="27" t="s">
        <v>60</v>
      </c>
      <c r="B76" s="16" t="s">
        <v>12</v>
      </c>
      <c r="C76" s="22">
        <f>+C79+C80+C81+C78</f>
        <v>229630.2</v>
      </c>
      <c r="D76" s="22">
        <f>+D79+D80+D81+D78</f>
        <v>212274.10000000003</v>
      </c>
      <c r="E76" s="22">
        <f t="shared" si="7"/>
        <v>-17356.099999999977</v>
      </c>
      <c r="F76" s="22">
        <f t="shared" si="6"/>
        <v>92.44171716089609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695.2</v>
      </c>
      <c r="D78" s="14">
        <v>695.2</v>
      </c>
      <c r="E78" s="14">
        <f t="shared" si="7"/>
        <v>0</v>
      </c>
      <c r="F78" s="14">
        <f t="shared" si="6"/>
        <v>100</v>
      </c>
    </row>
    <row r="79" spans="1:6" x14ac:dyDescent="0.25">
      <c r="A79" s="26" t="s">
        <v>62</v>
      </c>
      <c r="B79" s="13" t="s">
        <v>72</v>
      </c>
      <c r="C79" s="14">
        <v>24271.599999999999</v>
      </c>
      <c r="D79" s="14">
        <v>23230.5</v>
      </c>
      <c r="E79" s="14">
        <f t="shared" si="7"/>
        <v>-1041.0999999999985</v>
      </c>
      <c r="F79" s="14">
        <f t="shared" si="6"/>
        <v>95.710624763097613</v>
      </c>
    </row>
    <row r="80" spans="1:6" x14ac:dyDescent="0.25">
      <c r="A80" s="26" t="s">
        <v>63</v>
      </c>
      <c r="B80" s="13" t="s">
        <v>73</v>
      </c>
      <c r="C80" s="14">
        <v>161534</v>
      </c>
      <c r="D80" s="14">
        <v>153098.6</v>
      </c>
      <c r="E80" s="14">
        <f t="shared" si="7"/>
        <v>-8435.3999999999942</v>
      </c>
      <c r="F80" s="14">
        <f t="shared" si="6"/>
        <v>94.777941486002945</v>
      </c>
    </row>
    <row r="81" spans="1:13" x14ac:dyDescent="0.25">
      <c r="A81" s="26" t="s">
        <v>64</v>
      </c>
      <c r="B81" s="13" t="s">
        <v>74</v>
      </c>
      <c r="C81" s="14">
        <v>43129.4</v>
      </c>
      <c r="D81" s="14">
        <v>35249.800000000003</v>
      </c>
      <c r="E81" s="14">
        <f t="shared" si="7"/>
        <v>-7879.5999999999985</v>
      </c>
      <c r="F81" s="14">
        <f t="shared" si="6"/>
        <v>81.730327804235628</v>
      </c>
    </row>
    <row r="82" spans="1:13" x14ac:dyDescent="0.25">
      <c r="A82" s="38" t="s">
        <v>65</v>
      </c>
      <c r="B82" s="39" t="s">
        <v>11</v>
      </c>
      <c r="C82" s="22">
        <f>C85+C86+C84+C87</f>
        <v>1545833.7</v>
      </c>
      <c r="D82" s="22">
        <f>D85+D86+D84+D87</f>
        <v>1009886.3</v>
      </c>
      <c r="E82" s="22">
        <f t="shared" si="7"/>
        <v>-535947.39999999991</v>
      </c>
      <c r="F82" s="22">
        <f t="shared" si="6"/>
        <v>65.329556471695497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458735.2</v>
      </c>
      <c r="D84" s="14">
        <v>107243.5</v>
      </c>
      <c r="E84" s="14">
        <f t="shared" si="7"/>
        <v>-351491.7</v>
      </c>
      <c r="F84" s="14">
        <f t="shared" si="6"/>
        <v>23.378083914205842</v>
      </c>
    </row>
    <row r="85" spans="1:13" x14ac:dyDescent="0.25">
      <c r="A85" s="26" t="s">
        <v>67</v>
      </c>
      <c r="B85" s="13" t="s">
        <v>76</v>
      </c>
      <c r="C85" s="14">
        <v>881424.5</v>
      </c>
      <c r="D85" s="14">
        <v>749316.9</v>
      </c>
      <c r="E85" s="14">
        <f t="shared" si="7"/>
        <v>-132107.59999999998</v>
      </c>
      <c r="F85" s="14">
        <f t="shared" si="6"/>
        <v>85.012034496431625</v>
      </c>
      <c r="M85" s="44"/>
    </row>
    <row r="86" spans="1:13" x14ac:dyDescent="0.25">
      <c r="A86" s="26" t="s">
        <v>68</v>
      </c>
      <c r="B86" s="13" t="s">
        <v>77</v>
      </c>
      <c r="C86" s="14">
        <v>175833.4</v>
      </c>
      <c r="D86" s="14">
        <v>123780.1</v>
      </c>
      <c r="E86" s="14">
        <f t="shared" si="7"/>
        <v>-52053.299999999988</v>
      </c>
      <c r="F86" s="14">
        <f t="shared" si="6"/>
        <v>70.39623871232655</v>
      </c>
    </row>
    <row r="87" spans="1:13" x14ac:dyDescent="0.25">
      <c r="A87" s="26" t="s">
        <v>69</v>
      </c>
      <c r="B87" s="13" t="s">
        <v>78</v>
      </c>
      <c r="C87" s="14">
        <v>29840.6</v>
      </c>
      <c r="D87" s="14">
        <v>29545.8</v>
      </c>
      <c r="E87" s="14">
        <f t="shared" si="7"/>
        <v>-294.79999999999927</v>
      </c>
      <c r="F87" s="14">
        <f t="shared" si="6"/>
        <v>99.012084207422106</v>
      </c>
    </row>
    <row r="88" spans="1:13" s="65" customFormat="1" x14ac:dyDescent="0.25">
      <c r="A88" s="27" t="s">
        <v>220</v>
      </c>
      <c r="B88" s="16" t="s">
        <v>219</v>
      </c>
      <c r="C88" s="22">
        <f>C90+C91</f>
        <v>1535.5</v>
      </c>
      <c r="D88" s="22">
        <f>D90+D91</f>
        <v>1521.4</v>
      </c>
      <c r="E88" s="22">
        <f t="shared" si="7"/>
        <v>-14.099999999999909</v>
      </c>
      <c r="F88" s="14">
        <f t="shared" si="6"/>
        <v>99.081732334744387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1303</v>
      </c>
      <c r="E90" s="14">
        <f t="shared" si="7"/>
        <v>-14.099999999999909</v>
      </c>
      <c r="F90" s="14">
        <f t="shared" si="6"/>
        <v>98.929466251613405</v>
      </c>
    </row>
    <row r="91" spans="1:13" x14ac:dyDescent="0.25">
      <c r="A91" s="26" t="s">
        <v>228</v>
      </c>
      <c r="B91" s="13" t="s">
        <v>227</v>
      </c>
      <c r="C91" s="14">
        <v>218.4</v>
      </c>
      <c r="D91" s="14">
        <v>218.4</v>
      </c>
      <c r="E91" s="14">
        <f t="shared" si="7"/>
        <v>0</v>
      </c>
      <c r="F91" s="14">
        <f t="shared" si="6"/>
        <v>100</v>
      </c>
    </row>
    <row r="92" spans="1:13" x14ac:dyDescent="0.25">
      <c r="A92" s="27" t="s">
        <v>70</v>
      </c>
      <c r="B92" s="19" t="s">
        <v>10</v>
      </c>
      <c r="C92" s="22">
        <f>C94+C95+C97+C98+C96</f>
        <v>772686.20000000007</v>
      </c>
      <c r="D92" s="22">
        <f>D94+D95+D97+D98+D96</f>
        <v>762101.29999999993</v>
      </c>
      <c r="E92" s="22">
        <f t="shared" si="7"/>
        <v>-10584.90000000014</v>
      </c>
      <c r="F92" s="22">
        <f t="shared" si="6"/>
        <v>98.630116598432835</v>
      </c>
    </row>
    <row r="93" spans="1:13" x14ac:dyDescent="0.25">
      <c r="A93" s="26"/>
      <c r="B93" s="13" t="s">
        <v>6</v>
      </c>
      <c r="C93" s="14"/>
      <c r="D93" s="22"/>
      <c r="E93" s="22"/>
      <c r="F93" s="14"/>
    </row>
    <row r="94" spans="1:13" x14ac:dyDescent="0.25">
      <c r="A94" s="26" t="s">
        <v>79</v>
      </c>
      <c r="B94" s="13" t="s">
        <v>83</v>
      </c>
      <c r="C94" s="14">
        <v>182698.1</v>
      </c>
      <c r="D94" s="14">
        <v>180455</v>
      </c>
      <c r="E94" s="14">
        <f t="shared" si="7"/>
        <v>-2243.1000000000058</v>
      </c>
      <c r="F94" s="14">
        <f t="shared" si="6"/>
        <v>98.772236821291514</v>
      </c>
    </row>
    <row r="95" spans="1:13" x14ac:dyDescent="0.25">
      <c r="A95" s="26" t="s">
        <v>123</v>
      </c>
      <c r="B95" s="13" t="s">
        <v>84</v>
      </c>
      <c r="C95" s="14">
        <v>383192.3</v>
      </c>
      <c r="D95" s="14">
        <v>377164.2</v>
      </c>
      <c r="E95" s="14">
        <f t="shared" si="7"/>
        <v>-6028.0999999999767</v>
      </c>
      <c r="F95" s="14">
        <f t="shared" si="6"/>
        <v>98.426873400117913</v>
      </c>
    </row>
    <row r="96" spans="1:13" x14ac:dyDescent="0.25">
      <c r="A96" s="26" t="s">
        <v>126</v>
      </c>
      <c r="B96" s="13" t="s">
        <v>134</v>
      </c>
      <c r="C96" s="14">
        <v>116264.3</v>
      </c>
      <c r="D96" s="14">
        <v>115299</v>
      </c>
      <c r="E96" s="14">
        <f t="shared" si="7"/>
        <v>-965.30000000000291</v>
      </c>
      <c r="F96" s="14">
        <f t="shared" si="6"/>
        <v>99.1697365399353</v>
      </c>
    </row>
    <row r="97" spans="1:6" x14ac:dyDescent="0.25">
      <c r="A97" s="26" t="s">
        <v>80</v>
      </c>
      <c r="B97" s="13" t="s">
        <v>89</v>
      </c>
      <c r="C97" s="14">
        <v>18784</v>
      </c>
      <c r="D97" s="14">
        <v>18600.599999999999</v>
      </c>
      <c r="E97" s="14">
        <f t="shared" si="7"/>
        <v>-183.40000000000146</v>
      </c>
      <c r="F97" s="14">
        <f t="shared" ref="F97:F120" si="8">D97*100/C97</f>
        <v>99.023637137989766</v>
      </c>
    </row>
    <row r="98" spans="1:6" x14ac:dyDescent="0.25">
      <c r="A98" s="26" t="s">
        <v>81</v>
      </c>
      <c r="B98" s="13" t="s">
        <v>90</v>
      </c>
      <c r="C98" s="14">
        <v>71747.5</v>
      </c>
      <c r="D98" s="14">
        <v>70582.5</v>
      </c>
      <c r="E98" s="14">
        <f t="shared" si="7"/>
        <v>-1165</v>
      </c>
      <c r="F98" s="14">
        <f t="shared" si="8"/>
        <v>98.37625004355553</v>
      </c>
    </row>
    <row r="99" spans="1:6" x14ac:dyDescent="0.25">
      <c r="A99" s="27" t="s">
        <v>82</v>
      </c>
      <c r="B99" s="16" t="s">
        <v>9</v>
      </c>
      <c r="C99" s="22">
        <f>C101+C102</f>
        <v>161625.29999999999</v>
      </c>
      <c r="D99" s="22">
        <f>SUM(D101:D102)</f>
        <v>159853</v>
      </c>
      <c r="E99" s="22">
        <f t="shared" si="7"/>
        <v>-1772.2999999999884</v>
      </c>
      <c r="F99" s="22">
        <f t="shared" si="8"/>
        <v>98.903451377971152</v>
      </c>
    </row>
    <row r="100" spans="1:6" x14ac:dyDescent="0.25">
      <c r="A100" s="26"/>
      <c r="B100" s="13" t="s">
        <v>6</v>
      </c>
      <c r="C100" s="14"/>
      <c r="D100" s="14"/>
      <c r="E100" s="22"/>
      <c r="F100" s="14"/>
    </row>
    <row r="101" spans="1:6" x14ac:dyDescent="0.25">
      <c r="A101" s="26" t="s">
        <v>85</v>
      </c>
      <c r="B101" s="13" t="s">
        <v>86</v>
      </c>
      <c r="C101" s="14">
        <v>100232.7</v>
      </c>
      <c r="D101" s="14">
        <v>98995.4</v>
      </c>
      <c r="E101" s="14">
        <f t="shared" si="7"/>
        <v>-1237.3000000000029</v>
      </c>
      <c r="F101" s="14">
        <f t="shared" si="8"/>
        <v>98.765572512762802</v>
      </c>
    </row>
    <row r="102" spans="1:6" ht="25.5" x14ac:dyDescent="0.25">
      <c r="A102" s="26" t="s">
        <v>87</v>
      </c>
      <c r="B102" s="13" t="s">
        <v>88</v>
      </c>
      <c r="C102" s="14">
        <v>61392.6</v>
      </c>
      <c r="D102" s="14">
        <v>60857.599999999999</v>
      </c>
      <c r="E102" s="14">
        <f t="shared" si="7"/>
        <v>-535</v>
      </c>
      <c r="F102" s="14">
        <f t="shared" si="8"/>
        <v>99.128559468079217</v>
      </c>
    </row>
    <row r="103" spans="1:6" s="65" customFormat="1" x14ac:dyDescent="0.25">
      <c r="A103" s="27" t="s">
        <v>215</v>
      </c>
      <c r="B103" s="16" t="s">
        <v>216</v>
      </c>
      <c r="C103" s="22">
        <f>C105</f>
        <v>22007.200000000001</v>
      </c>
      <c r="D103" s="22">
        <f>D105</f>
        <v>21201.599999999999</v>
      </c>
      <c r="E103" s="22">
        <f t="shared" si="7"/>
        <v>-805.60000000000218</v>
      </c>
      <c r="F103" s="14">
        <f t="shared" si="8"/>
        <v>96.339379839325304</v>
      </c>
    </row>
    <row r="104" spans="1:6" s="65" customFormat="1" x14ac:dyDescent="0.25">
      <c r="A104" s="27"/>
      <c r="B104" s="16" t="s">
        <v>6</v>
      </c>
      <c r="C104" s="22"/>
      <c r="D104" s="22"/>
      <c r="E104" s="14"/>
      <c r="F104" s="14"/>
    </row>
    <row r="105" spans="1:6" x14ac:dyDescent="0.25">
      <c r="A105" s="26" t="s">
        <v>217</v>
      </c>
      <c r="B105" s="13" t="s">
        <v>218</v>
      </c>
      <c r="C105" s="14">
        <v>22007.200000000001</v>
      </c>
      <c r="D105" s="14">
        <v>21201.599999999999</v>
      </c>
      <c r="E105" s="14">
        <f t="shared" si="7"/>
        <v>-805.60000000000218</v>
      </c>
      <c r="F105" s="14">
        <f t="shared" si="8"/>
        <v>96.339379839325304</v>
      </c>
    </row>
    <row r="106" spans="1:6" x14ac:dyDescent="0.25">
      <c r="A106" s="27" t="s">
        <v>91</v>
      </c>
      <c r="B106" s="16" t="s">
        <v>8</v>
      </c>
      <c r="C106" s="22">
        <f>C108+C110+C111+C112+C109</f>
        <v>51464.5</v>
      </c>
      <c r="D106" s="22">
        <f>D108+D110+D111+D112+D109</f>
        <v>48563.7</v>
      </c>
      <c r="E106" s="22">
        <f t="shared" si="7"/>
        <v>-2900.8000000000029</v>
      </c>
      <c r="F106" s="22">
        <f t="shared" si="8"/>
        <v>94.363493281776755</v>
      </c>
    </row>
    <row r="107" spans="1:6" x14ac:dyDescent="0.25">
      <c r="A107" s="26"/>
      <c r="B107" s="13" t="s">
        <v>6</v>
      </c>
      <c r="C107" s="22"/>
      <c r="D107" s="14"/>
      <c r="E107" s="22"/>
      <c r="F107" s="14"/>
    </row>
    <row r="108" spans="1:6" x14ac:dyDescent="0.25">
      <c r="A108" s="26" t="s">
        <v>92</v>
      </c>
      <c r="B108" s="13" t="s">
        <v>97</v>
      </c>
      <c r="C108" s="14">
        <v>2569.3000000000002</v>
      </c>
      <c r="D108" s="14">
        <v>2569.3000000000002</v>
      </c>
      <c r="E108" s="14">
        <f t="shared" si="7"/>
        <v>0</v>
      </c>
      <c r="F108" s="14">
        <f t="shared" si="8"/>
        <v>100</v>
      </c>
    </row>
    <row r="109" spans="1:6" x14ac:dyDescent="0.25">
      <c r="A109" s="26" t="s">
        <v>225</v>
      </c>
      <c r="B109" s="13" t="s">
        <v>226</v>
      </c>
      <c r="C109" s="14">
        <v>0</v>
      </c>
      <c r="D109" s="14">
        <v>0</v>
      </c>
      <c r="E109" s="14">
        <f t="shared" si="7"/>
        <v>0</v>
      </c>
      <c r="F109" s="14">
        <v>0</v>
      </c>
    </row>
    <row r="110" spans="1:6" x14ac:dyDescent="0.25">
      <c r="A110" s="26" t="s">
        <v>93</v>
      </c>
      <c r="B110" s="13" t="s">
        <v>98</v>
      </c>
      <c r="C110" s="14">
        <v>32063.5</v>
      </c>
      <c r="D110" s="14">
        <v>29585.599999999999</v>
      </c>
      <c r="E110" s="14">
        <f t="shared" si="7"/>
        <v>-2477.9000000000015</v>
      </c>
      <c r="F110" s="14">
        <f t="shared" si="8"/>
        <v>92.27189795250051</v>
      </c>
    </row>
    <row r="111" spans="1:6" x14ac:dyDescent="0.25">
      <c r="A111" s="26" t="s">
        <v>94</v>
      </c>
      <c r="B111" s="13" t="s">
        <v>99</v>
      </c>
      <c r="C111" s="14">
        <v>1061.0999999999999</v>
      </c>
      <c r="D111" s="14">
        <v>869.8</v>
      </c>
      <c r="E111" s="14">
        <f t="shared" si="7"/>
        <v>-191.29999999999995</v>
      </c>
      <c r="F111" s="14">
        <f t="shared" si="8"/>
        <v>81.971538968994452</v>
      </c>
    </row>
    <row r="112" spans="1:6" x14ac:dyDescent="0.25">
      <c r="A112" s="26" t="s">
        <v>95</v>
      </c>
      <c r="B112" s="13" t="s">
        <v>100</v>
      </c>
      <c r="C112" s="14">
        <v>15770.6</v>
      </c>
      <c r="D112" s="14">
        <v>15539</v>
      </c>
      <c r="E112" s="14">
        <f t="shared" si="7"/>
        <v>-231.60000000000036</v>
      </c>
      <c r="F112" s="14">
        <f t="shared" si="8"/>
        <v>98.531444586762703</v>
      </c>
    </row>
    <row r="113" spans="1:8" x14ac:dyDescent="0.25">
      <c r="A113" s="27" t="s">
        <v>96</v>
      </c>
      <c r="B113" s="16" t="s">
        <v>7</v>
      </c>
      <c r="C113" s="24">
        <f>C115+C117+C116</f>
        <v>81307.7</v>
      </c>
      <c r="D113" s="24">
        <f>D115+D117+D116</f>
        <v>78628.900000000009</v>
      </c>
      <c r="E113" s="22">
        <f t="shared" si="7"/>
        <v>-2678.7999999999884</v>
      </c>
      <c r="F113" s="22">
        <f t="shared" si="8"/>
        <v>96.7053550893704</v>
      </c>
    </row>
    <row r="114" spans="1:8" x14ac:dyDescent="0.25">
      <c r="A114" s="26"/>
      <c r="B114" s="13" t="s">
        <v>6</v>
      </c>
      <c r="C114" s="23"/>
      <c r="D114" s="14"/>
      <c r="E114" s="22"/>
      <c r="F114" s="14"/>
    </row>
    <row r="115" spans="1:8" x14ac:dyDescent="0.25">
      <c r="A115" s="26" t="s">
        <v>101</v>
      </c>
      <c r="B115" s="13" t="s">
        <v>102</v>
      </c>
      <c r="C115" s="14">
        <v>62077</v>
      </c>
      <c r="D115" s="14">
        <v>59456.4</v>
      </c>
      <c r="E115" s="14">
        <f t="shared" si="7"/>
        <v>-2620.5999999999985</v>
      </c>
      <c r="F115" s="14">
        <f t="shared" si="8"/>
        <v>95.778468675999164</v>
      </c>
    </row>
    <row r="116" spans="1:8" x14ac:dyDescent="0.25">
      <c r="A116" s="26" t="s">
        <v>198</v>
      </c>
      <c r="B116" s="13" t="s">
        <v>199</v>
      </c>
      <c r="C116" s="14">
        <v>404.7</v>
      </c>
      <c r="D116" s="14">
        <v>360.3</v>
      </c>
      <c r="E116" s="14">
        <f t="shared" si="7"/>
        <v>-44.399999999999977</v>
      </c>
      <c r="F116" s="14">
        <f t="shared" si="8"/>
        <v>89.028910303928839</v>
      </c>
    </row>
    <row r="117" spans="1:8" x14ac:dyDescent="0.25">
      <c r="A117" s="26" t="s">
        <v>127</v>
      </c>
      <c r="B117" s="13" t="s">
        <v>128</v>
      </c>
      <c r="C117" s="14">
        <v>18826</v>
      </c>
      <c r="D117" s="14">
        <v>18812.2</v>
      </c>
      <c r="E117" s="14">
        <f t="shared" si="7"/>
        <v>-13.799999999999272</v>
      </c>
      <c r="F117" s="14">
        <f t="shared" si="8"/>
        <v>99.926697121002874</v>
      </c>
    </row>
    <row r="118" spans="1:8" x14ac:dyDescent="0.25">
      <c r="A118" s="27" t="s">
        <v>103</v>
      </c>
      <c r="B118" s="16" t="s">
        <v>5</v>
      </c>
      <c r="C118" s="24">
        <f>C120</f>
        <v>29753.3</v>
      </c>
      <c r="D118" s="22">
        <f>D120</f>
        <v>29724.799999999999</v>
      </c>
      <c r="E118" s="22">
        <f t="shared" si="7"/>
        <v>-28.5</v>
      </c>
      <c r="F118" s="22">
        <f t="shared" si="8"/>
        <v>99.904212305861876</v>
      </c>
    </row>
    <row r="119" spans="1:8" x14ac:dyDescent="0.25">
      <c r="A119" s="26"/>
      <c r="B119" s="13" t="s">
        <v>6</v>
      </c>
      <c r="C119" s="24"/>
      <c r="D119" s="22"/>
      <c r="E119" s="22"/>
      <c r="F119" s="14"/>
    </row>
    <row r="120" spans="1:8" x14ac:dyDescent="0.25">
      <c r="A120" s="26" t="s">
        <v>104</v>
      </c>
      <c r="B120" s="13" t="s">
        <v>105</v>
      </c>
      <c r="C120" s="14">
        <v>29753.3</v>
      </c>
      <c r="D120" s="14">
        <v>29724.799999999999</v>
      </c>
      <c r="E120" s="14">
        <f t="shared" si="7"/>
        <v>-28.5</v>
      </c>
      <c r="F120" s="14">
        <f t="shared" si="8"/>
        <v>99.904212305861876</v>
      </c>
    </row>
    <row r="121" spans="1:8" x14ac:dyDescent="0.25">
      <c r="A121" s="27" t="s">
        <v>135</v>
      </c>
      <c r="B121" s="16" t="s">
        <v>136</v>
      </c>
      <c r="C121" s="24">
        <f>C122</f>
        <v>0</v>
      </c>
      <c r="D121" s="24">
        <f>D122</f>
        <v>0</v>
      </c>
      <c r="E121" s="22">
        <f t="shared" si="7"/>
        <v>0</v>
      </c>
      <c r="F121" s="14">
        <v>0</v>
      </c>
    </row>
    <row r="122" spans="1:8" x14ac:dyDescent="0.25">
      <c r="A122" s="26" t="s">
        <v>137</v>
      </c>
      <c r="B122" s="13" t="s">
        <v>138</v>
      </c>
      <c r="C122" s="14">
        <v>0</v>
      </c>
      <c r="D122" s="14">
        <v>0</v>
      </c>
      <c r="E122" s="14">
        <f t="shared" si="7"/>
        <v>0</v>
      </c>
      <c r="F122" s="14">
        <v>0</v>
      </c>
    </row>
    <row r="123" spans="1:8" s="69" customFormat="1" ht="25.5" x14ac:dyDescent="0.2">
      <c r="A123" s="27" t="s">
        <v>232</v>
      </c>
      <c r="B123" s="63" t="s">
        <v>230</v>
      </c>
      <c r="C123" s="22">
        <f>C124</f>
        <v>200000</v>
      </c>
      <c r="D123" s="22">
        <f>D124</f>
        <v>200000</v>
      </c>
      <c r="E123" s="22">
        <f t="shared" si="7"/>
        <v>0</v>
      </c>
      <c r="F123" s="22">
        <v>0</v>
      </c>
    </row>
    <row r="124" spans="1:8" s="71" customFormat="1" ht="12.75" x14ac:dyDescent="0.2">
      <c r="A124" s="26" t="s">
        <v>233</v>
      </c>
      <c r="B124" s="70" t="s">
        <v>231</v>
      </c>
      <c r="C124" s="14">
        <v>200000</v>
      </c>
      <c r="D124" s="14">
        <v>200000</v>
      </c>
      <c r="E124" s="14">
        <f t="shared" si="7"/>
        <v>0</v>
      </c>
      <c r="F124" s="14">
        <v>0</v>
      </c>
    </row>
    <row r="125" spans="1:8" x14ac:dyDescent="0.25">
      <c r="A125" s="26" t="s">
        <v>37</v>
      </c>
      <c r="B125" s="16" t="s">
        <v>4</v>
      </c>
      <c r="C125" s="35">
        <f>C7-C57</f>
        <v>-79508.399999999907</v>
      </c>
      <c r="D125" s="35">
        <f>D7-D57</f>
        <v>393433.90000000037</v>
      </c>
      <c r="E125" s="14" t="s">
        <v>37</v>
      </c>
      <c r="F125" s="14" t="s">
        <v>37</v>
      </c>
      <c r="H125" s="4"/>
    </row>
    <row r="126" spans="1:8" x14ac:dyDescent="0.25">
      <c r="A126" s="26" t="s">
        <v>206</v>
      </c>
      <c r="B126" s="16" t="s">
        <v>151</v>
      </c>
      <c r="C126" s="24">
        <f>C127+C128</f>
        <v>0</v>
      </c>
      <c r="D126" s="24">
        <f>D127+D128</f>
        <v>0</v>
      </c>
      <c r="E126" s="14" t="s">
        <v>37</v>
      </c>
      <c r="F126" s="14" t="s">
        <v>37</v>
      </c>
      <c r="H126" s="4"/>
    </row>
    <row r="127" spans="1:8" ht="25.5" x14ac:dyDescent="0.25">
      <c r="A127" s="26" t="s">
        <v>155</v>
      </c>
      <c r="B127" s="13" t="s">
        <v>152</v>
      </c>
      <c r="C127" s="23">
        <v>0</v>
      </c>
      <c r="D127" s="23">
        <v>0</v>
      </c>
      <c r="E127" s="14" t="s">
        <v>37</v>
      </c>
      <c r="F127" s="14" t="s">
        <v>37</v>
      </c>
      <c r="H127" s="4"/>
    </row>
    <row r="128" spans="1:8" ht="25.5" x14ac:dyDescent="0.25">
      <c r="A128" s="26" t="s">
        <v>156</v>
      </c>
      <c r="B128" s="13" t="s">
        <v>153</v>
      </c>
      <c r="C128" s="23">
        <v>0</v>
      </c>
      <c r="D128" s="23">
        <v>0</v>
      </c>
      <c r="E128" s="14" t="s">
        <v>37</v>
      </c>
      <c r="F128" s="14" t="s">
        <v>37</v>
      </c>
      <c r="H128" s="4"/>
    </row>
    <row r="129" spans="1:8" ht="25.5" x14ac:dyDescent="0.25">
      <c r="A129" s="26" t="s">
        <v>205</v>
      </c>
      <c r="B129" s="63" t="s">
        <v>200</v>
      </c>
      <c r="C129" s="23">
        <f>C130+C131</f>
        <v>0</v>
      </c>
      <c r="D129" s="23">
        <f>D130+D131</f>
        <v>0</v>
      </c>
      <c r="E129" s="14" t="s">
        <v>37</v>
      </c>
      <c r="F129" s="14" t="s">
        <v>37</v>
      </c>
      <c r="H129" s="4"/>
    </row>
    <row r="130" spans="1:8" ht="38.25" x14ac:dyDescent="0.25">
      <c r="A130" s="26" t="s">
        <v>203</v>
      </c>
      <c r="B130" s="13" t="s">
        <v>201</v>
      </c>
      <c r="C130" s="23">
        <v>0</v>
      </c>
      <c r="D130" s="23">
        <v>0</v>
      </c>
      <c r="E130" s="14" t="s">
        <v>37</v>
      </c>
      <c r="F130" s="14" t="s">
        <v>37</v>
      </c>
      <c r="H130" s="4"/>
    </row>
    <row r="131" spans="1:8" ht="30" customHeight="1" x14ac:dyDescent="0.25">
      <c r="A131" s="26" t="s">
        <v>204</v>
      </c>
      <c r="B131" s="13" t="s">
        <v>202</v>
      </c>
      <c r="C131" s="23">
        <v>0</v>
      </c>
      <c r="D131" s="23">
        <v>0</v>
      </c>
      <c r="E131" s="14" t="s">
        <v>37</v>
      </c>
      <c r="F131" s="14" t="s">
        <v>37</v>
      </c>
      <c r="H131" s="4"/>
    </row>
    <row r="132" spans="1:8" x14ac:dyDescent="0.25">
      <c r="A132" s="26" t="s">
        <v>157</v>
      </c>
      <c r="B132" s="16" t="s">
        <v>3</v>
      </c>
      <c r="C132" s="22">
        <f>C133+C134</f>
        <v>79508.399999999907</v>
      </c>
      <c r="D132" s="22">
        <f>D133+D134</f>
        <v>-393433.89999999991</v>
      </c>
      <c r="E132" s="22" t="s">
        <v>37</v>
      </c>
      <c r="F132" s="22" t="s">
        <v>37</v>
      </c>
    </row>
    <row r="133" spans="1:8" x14ac:dyDescent="0.25">
      <c r="A133" s="26" t="s">
        <v>158</v>
      </c>
      <c r="B133" s="13" t="s">
        <v>2</v>
      </c>
      <c r="C133" s="14">
        <v>-3413425</v>
      </c>
      <c r="D133" s="14">
        <v>-4145218.6</v>
      </c>
      <c r="E133" s="14" t="s">
        <v>37</v>
      </c>
      <c r="F133" s="22" t="s">
        <v>37</v>
      </c>
    </row>
    <row r="134" spans="1:8" x14ac:dyDescent="0.25">
      <c r="A134" s="26" t="s">
        <v>159</v>
      </c>
      <c r="B134" s="13" t="s">
        <v>1</v>
      </c>
      <c r="C134" s="14">
        <v>3492933.4</v>
      </c>
      <c r="D134" s="14">
        <v>3751784.7</v>
      </c>
      <c r="E134" s="14" t="s">
        <v>37</v>
      </c>
      <c r="F134" s="22" t="s">
        <v>37</v>
      </c>
    </row>
    <row r="135" spans="1:8" ht="21" customHeight="1" x14ac:dyDescent="0.25">
      <c r="A135" s="26" t="s">
        <v>37</v>
      </c>
      <c r="B135" s="16" t="s">
        <v>0</v>
      </c>
      <c r="C135" s="22">
        <f>C132+C126+C129</f>
        <v>79508.399999999907</v>
      </c>
      <c r="D135" s="22">
        <f>D132+D126+D129</f>
        <v>-393433.89999999991</v>
      </c>
      <c r="E135" s="22" t="s">
        <v>37</v>
      </c>
      <c r="F135" s="22" t="s">
        <v>37</v>
      </c>
    </row>
    <row r="136" spans="1:8" ht="39" customHeight="1" x14ac:dyDescent="0.25">
      <c r="A136" s="79"/>
      <c r="B136" s="79"/>
      <c r="C136" s="61"/>
      <c r="D136" s="77"/>
      <c r="E136" s="77"/>
      <c r="F136" s="77"/>
      <c r="G136" s="62"/>
    </row>
    <row r="137" spans="1:8" ht="32.25" customHeight="1" x14ac:dyDescent="0.3">
      <c r="A137" s="80" t="s">
        <v>235</v>
      </c>
      <c r="B137" s="81"/>
      <c r="C137" s="67"/>
      <c r="D137" s="68"/>
      <c r="E137" s="80" t="s">
        <v>236</v>
      </c>
      <c r="F137" s="80"/>
      <c r="G137" s="68"/>
    </row>
    <row r="138" spans="1:8" ht="30.75" customHeight="1" x14ac:dyDescent="0.25">
      <c r="A138" s="75" t="s">
        <v>224</v>
      </c>
      <c r="B138" s="76"/>
      <c r="C138" s="76"/>
      <c r="D138" s="1"/>
      <c r="E138" s="1"/>
      <c r="F138" s="1"/>
    </row>
    <row r="145" spans="5:5" x14ac:dyDescent="0.25">
      <c r="E145" s="60"/>
    </row>
  </sheetData>
  <mergeCells count="8">
    <mergeCell ref="C1:F1"/>
    <mergeCell ref="A2:F3"/>
    <mergeCell ref="A138:C138"/>
    <mergeCell ref="D136:F136"/>
    <mergeCell ref="E4:F4"/>
    <mergeCell ref="A136:B136"/>
    <mergeCell ref="A137:B137"/>
    <mergeCell ref="E137:F137"/>
  </mergeCells>
  <pageMargins left="0.59055118110236227" right="0" top="0" bottom="0.15748031496062992" header="0.31496062992125984" footer="0.31496062992125984"/>
  <pageSetup paperSize="9" scale="5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73" t="s">
        <v>189</v>
      </c>
      <c r="B2" s="74"/>
      <c r="C2" s="74"/>
      <c r="D2" s="74"/>
      <c r="E2" s="74"/>
      <c r="F2" s="74"/>
    </row>
    <row r="3" spans="1:11" ht="24" customHeight="1" x14ac:dyDescent="0.25">
      <c r="A3" s="74"/>
      <c r="B3" s="74"/>
      <c r="C3" s="74"/>
      <c r="D3" s="74"/>
      <c r="E3" s="74"/>
      <c r="F3" s="74"/>
    </row>
    <row r="4" spans="1:11" ht="20.25" x14ac:dyDescent="0.3">
      <c r="B4" s="2"/>
      <c r="C4" s="3"/>
      <c r="D4" s="3"/>
      <c r="E4" s="82" t="s">
        <v>35</v>
      </c>
      <c r="F4" s="82"/>
    </row>
    <row r="5" spans="1:11" ht="20.25" x14ac:dyDescent="0.3">
      <c r="B5" s="83" t="s">
        <v>193</v>
      </c>
      <c r="C5" s="83"/>
      <c r="D5" s="83"/>
      <c r="E5" s="83"/>
      <c r="F5" s="83"/>
      <c r="G5" s="84" t="s">
        <v>194</v>
      </c>
      <c r="H5" s="85"/>
      <c r="I5" s="85"/>
      <c r="J5" s="86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2022-01-26T04:00:07Z</dcterms:modified>
</cp:coreProperties>
</file>